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Print_Titles" localSheetId="0">Доходы!$5:$6</definedName>
    <definedName name="_xlnm.Print_Area" localSheetId="0">Доходы!$A$4:$D$116</definedName>
  </definedNames>
  <calcPr calcId="125725"/>
</workbook>
</file>

<file path=xl/calcChain.xml><?xml version="1.0" encoding="utf-8"?>
<calcChain xmlns="http://schemas.openxmlformats.org/spreadsheetml/2006/main">
  <c r="D46" i="2"/>
  <c r="D118"/>
  <c r="D117"/>
  <c r="D43"/>
  <c r="D116"/>
  <c r="D69"/>
  <c r="D68" s="1"/>
  <c r="D71"/>
  <c r="D109"/>
  <c r="D65"/>
  <c r="D62"/>
  <c r="D108" l="1"/>
  <c r="D105" s="1"/>
  <c r="D106"/>
  <c r="D102"/>
  <c r="D101" s="1"/>
  <c r="D99"/>
  <c r="D97"/>
  <c r="D95"/>
  <c r="D85"/>
  <c r="D83"/>
  <c r="D70"/>
  <c r="D61" s="1"/>
  <c r="D66"/>
  <c r="D64"/>
  <c r="D59"/>
  <c r="D57"/>
  <c r="D55"/>
  <c r="D47"/>
  <c r="D44"/>
  <c r="D41"/>
  <c r="D38"/>
  <c r="D31"/>
  <c r="D29" s="1"/>
  <c r="D26"/>
  <c r="D19"/>
  <c r="D13"/>
  <c r="D12" s="1"/>
  <c r="D10"/>
  <c r="D54" l="1"/>
  <c r="D82"/>
  <c r="D9"/>
  <c r="D53" l="1"/>
  <c r="D52" s="1"/>
  <c r="D7" l="1"/>
</calcChain>
</file>

<file path=xl/sharedStrings.xml><?xml version="1.0" encoding="utf-8"?>
<sst xmlns="http://schemas.openxmlformats.org/spreadsheetml/2006/main" count="231" uniqueCount="205">
  <si>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</si>
  <si>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</si>
  <si>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</si>
  <si>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</si>
  <si>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</si>
  <si>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</si>
  <si>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</si>
  <si>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</si>
  <si>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</si>
  <si>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</si>
  <si>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</si>
  <si>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</si>
  <si>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</si>
  <si>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</si>
  <si>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</si>
  <si>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</si>
  <si>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</si>
  <si>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</si>
  <si>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</si>
  <si>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</si>
  <si>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</si>
  <si>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</si>
  <si>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</si>
  <si>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</si>
  <si>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</si>
  <si>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</si>
  <si>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</si>
  <si>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</si>
  <si>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</si>
  <si>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</si>
  <si>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</si>
  <si>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</si>
  <si>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</si>
  <si>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</si>
  <si>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</si>
  <si>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</si>
  <si>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</si>
  <si>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</si>
  <si>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</si>
  <si>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</si>
  <si>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</si>
  <si>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</si>
  <si>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</si>
  <si>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</si>
  <si>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</si>
  <si>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</si>
  <si>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</si>
  <si>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</si>
  <si>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</si>
  <si>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</si>
  <si>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</si>
  <si>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</si>
  <si>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</si>
  <si>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</si>
  <si>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</si>
  <si>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</si>
  <si>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</si>
  <si>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</si>
  <si>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</si>
  <si>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</si>
  <si>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</si>
  <si>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</si>
  <si>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</si>
  <si>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</si>
  <si>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</si>
  <si>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</si>
  <si>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</si>
  <si>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</si>
  <si>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</si>
  <si>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</si>
  <si>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</si>
  <si>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</si>
  <si>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</si>
  <si>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</si>
  <si>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</si>
  <si>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</si>
  <si>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</si>
  <si>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</si>
  <si>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</si>
  <si>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</si>
  <si>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</si>
  <si>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</si>
  <si>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</si>
  <si>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</si>
  <si>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</si>
  <si>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</si>
  <si>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</si>
  <si>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</si>
  <si>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</si>
  <si>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</si>
  <si>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</si>
  <si>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</si>
  <si>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</si>
  <si>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</si>
  <si>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</si>
  <si>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</si>
  <si>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</si>
  <si>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</si>
  <si>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</si>
  <si>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</si>
  <si>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</si>
  <si>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</si>
  <si>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</si>
  <si>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</si>
  <si>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</si>
  <si>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</si>
  <si>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</si>
  <si>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</si>
  <si>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</si>
  <si>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</si>
  <si>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</si>
  <si>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</si>
  <si>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</si>
  <si>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</si>
  <si>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</si>
  <si>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</si>
  <si>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</si>
  <si>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</si>
  <si>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</si>
  <si>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</si>
  <si>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</si>
  <si>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</si>
  <si>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</si>
  <si>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</si>
  <si>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</si>
  <si>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</si>
  <si>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</si>
  <si>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</si>
  <si>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</si>
  <si>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</si>
  <si>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</si>
  <si>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</si>
  <si>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</si>
  <si>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</si>
  <si>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</si>
  <si>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</si>
  <si>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</si>
  <si>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</si>
  <si>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</si>
  <si>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000 2 02 3546204 0000 150</t>
  </si>
  <si>
    <t>ПРОЧИЕ БЕЗВОЗМЕЗДНЫЕ ПОСТУПЛЕНИЯ</t>
  </si>
  <si>
    <t>000 2 07 00000 00 0000 000</t>
  </si>
  <si>
    <t>Свод доходов бюджета Новоуральского городского округа на 2022 год</t>
  </si>
  <si>
    <t>Сумма в рублях на 2022 год</t>
  </si>
  <si>
    <t>Акцизы на пиво, производимое на территории Российской Федерации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</si>
  <si>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</si>
  <si>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</si>
  <si>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</si>
  <si>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Субсидии на реализацию муниципальных программ по энергосбережению и повышению энергетической эффективности</t>
  </si>
  <si>
    <t xml:space="preserve">  ДОХОДЫ ОТ ОКАЗАНИЯ ПЛАТНЫХ УСЛУГ И КОМПЕНСАЦИИ ЗАТРАТ ГОСУДАРСТВА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</si>
  <si>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</si>
  <si>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</si>
  <si>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</si>
  <si>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</si>
  <si>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 xml:space="preserve">Субсидии на создание безопасных условий пребывания в муниципальных организациях отдыха детей и их оздоровления 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</si>
  <si>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</si>
  <si>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</si>
  <si>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Субсидии на реализацию проектов по приоритетным направлениям работы с молодежью на территории Свердловской области</t>
  </si>
  <si>
    <t>Субсидии на развитие сети муниципальных учреждений по работе с молодежью</t>
  </si>
  <si>
    <t>000 2 02 25519 04 0000 150</t>
  </si>
  <si>
    <t>000 2 02 25519 00 0000 150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</si>
  <si>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</si>
  <si>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</si>
  <si>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000 2 02 25466 04 0000 150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</si>
  <si>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</si>
  <si>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</si>
  <si>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</si>
  <si>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Субсидии на реализацию мероприятий по поэтапному внедрению Всероссийского физкультурно-спортивного комплекса "Готов к труду и обороне" </t>
  </si>
  <si>
    <t>Субвенции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</si>
  <si>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</si>
  <si>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</si>
  <si>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Иные межбюджетные трансферты</t>
  </si>
  <si>
    <t>000 2 02 40000 00 0000 150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</si>
  <si>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</si>
  <si>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</si>
  <si>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</si>
  <si>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</si>
  <si>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</si>
  <si>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</si>
  <si>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</si>
  <si>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</si>
  <si>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</si>
  <si>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</si>
  <si>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</si>
  <si>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</si>
  <si>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в редакции решения Думы НГО</t>
  </si>
  <si>
    <t>Приложение № 2  к решению Думы Новоуральского городского округа  № 140 от 15.12.2021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</si>
  <si>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</si>
  <si>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</si>
  <si>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</si>
  <si>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</si>
  <si>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</si>
  <si>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</si>
  <si>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</si>
  <si>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</si>
  <si>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</si>
  <si>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</si>
  <si>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</si>
  <si>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</si>
  <si>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</si>
  <si>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 на проведение гастрольной деятельности</t>
  </si>
  <si>
    <t>Субсидии на предоставление региональных социальных выплат молодым семьям на улучшение жилищных условий</t>
  </si>
  <si>
    <t>Иные межбюджетные трансферты на поддержку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</si>
  <si>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Иные межбюджетные трансферты на организацию электро-, тепло-, газо- и водоснабжения населения, водоотведения, снабжения населения топливом, муниципальных образований, расположенных на территории Свердловской области</t>
  </si>
  <si>
    <t>от 25.05.2022 № 58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</si>
</sst>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3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</cellStyleXfs>
  <cellXfs count="62">
    <xf numFmtId="0" fontId="0" fillId="0" borderId="0" xfId="0"/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3" applyNumberFormat="1" applyFont="1" applyBorder="1" applyAlignment="1" applyProtection="1">
      <alignment horizontal="center" vertical="center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16" fillId="0" borderId="34" xfId="36" applyNumberFormat="1" applyFont="1" applyBorder="1" applyAlignment="1" applyProtection="1">
      <alignment wrapText="1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0" fontId="16" fillId="0" borderId="34" xfId="40" applyNumberFormat="1" applyFont="1" applyBorder="1" applyAlignment="1" applyProtection="1">
      <alignment wrapText="1"/>
    </xf>
    <xf numFmtId="49" fontId="16" fillId="0" borderId="34" xfId="42" applyFont="1" applyBorder="1" applyAlignment="1" applyProtection="1">
      <alignment horizontal="center"/>
    </xf>
    <xf numFmtId="0" fontId="16" fillId="0" borderId="34" xfId="44" applyNumberFormat="1" applyFont="1" applyBorder="1" applyAlignment="1" applyProtection="1">
      <alignment wrapText="1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5" fillId="0" borderId="34" xfId="0" applyFont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0" fontId="13" fillId="0" borderId="0" xfId="0" applyFont="1" applyAlignment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0" fontId="15" fillId="0" borderId="34" xfId="0" applyFont="1" applyFill="1" applyBorder="1" applyAlignment="1">
      <alignment vertical="center" wrapText="1"/>
    </xf>
    <xf numFmtId="4" fontId="16" fillId="0" borderId="34" xfId="32" applyNumberFormat="1" applyFont="1" applyFill="1" applyBorder="1" applyAlignment="1" applyProtection="1">
      <alignment horizontal="right"/>
    </xf>
    <xf numFmtId="4" fontId="15" fillId="0" borderId="34" xfId="0" applyNumberFormat="1" applyFont="1" applyBorder="1" applyAlignment="1" applyProtection="1">
      <alignment horizontal="right"/>
      <protection locked="0"/>
    </xf>
    <xf numFmtId="4" fontId="16" fillId="0" borderId="34" xfId="32" applyNumberFormat="1" applyFont="1" applyBorder="1" applyAlignment="1" applyProtection="1">
      <alignment horizontal="right"/>
    </xf>
    <xf numFmtId="4" fontId="16" fillId="0" borderId="34" xfId="47" applyFont="1" applyBorder="1" applyAlignment="1" applyProtection="1">
      <alignment horizontal="right" shrinkToFit="1"/>
    </xf>
    <xf numFmtId="0" fontId="13" fillId="0" borderId="0" xfId="0" applyFont="1" applyAlignment="1" applyProtection="1">
      <alignment wrapText="1"/>
      <protection locked="0"/>
    </xf>
    <xf numFmtId="0" fontId="15" fillId="0" borderId="1" xfId="0" applyFont="1" applyBorder="1" applyProtection="1">
      <protection locked="0"/>
    </xf>
    <xf numFmtId="0" fontId="16" fillId="0" borderId="34" xfId="32" applyNumberFormat="1" applyFont="1" applyFill="1" applyBorder="1" applyAlignment="1" applyProtection="1">
      <alignment horizontal="center"/>
    </xf>
    <xf numFmtId="0" fontId="17" fillId="0" borderId="34" xfId="0" applyNumberFormat="1" applyFont="1" applyFill="1" applyBorder="1" applyAlignment="1">
      <alignment wrapText="1"/>
    </xf>
    <xf numFmtId="4" fontId="16" fillId="0" borderId="34" xfId="125" applyNumberFormat="1" applyFont="1" applyBorder="1" applyAlignment="1" applyProtection="1">
      <alignment horizontal="center" vertical="center" wrapText="1"/>
    </xf>
    <xf numFmtId="4" fontId="13" fillId="0" borderId="1" xfId="0" applyNumberFormat="1" applyFont="1" applyBorder="1" applyProtection="1">
      <protection locked="0"/>
    </xf>
    <xf numFmtId="4" fontId="13" fillId="0" borderId="0" xfId="0" applyNumberFormat="1" applyFont="1" applyProtection="1">
      <protection locked="0"/>
    </xf>
    <xf numFmtId="4" fontId="13" fillId="0" borderId="1" xfId="0" applyNumberFormat="1" applyFont="1" applyFill="1" applyBorder="1" applyProtection="1">
      <protection locked="0"/>
    </xf>
    <xf numFmtId="0" fontId="15" fillId="0" borderId="39" xfId="0" applyNumberFormat="1" applyFont="1" applyBorder="1" applyAlignment="1">
      <alignment horizontal="center" vertical="center" wrapText="1"/>
    </xf>
    <xf numFmtId="0" fontId="15" fillId="0" borderId="39" xfId="36" applyNumberFormat="1" applyFont="1" applyFill="1" applyBorder="1" applyAlignment="1" applyProtection="1">
      <alignment horizontal="center" vertical="center" wrapText="1"/>
    </xf>
    <xf numFmtId="0" fontId="15" fillId="0" borderId="39" xfId="123" applyNumberFormat="1" applyFont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vertical="center"/>
    </xf>
    <xf numFmtId="0" fontId="20" fillId="0" borderId="1" xfId="0" applyFont="1" applyFill="1" applyBorder="1"/>
    <xf numFmtId="0" fontId="12" fillId="0" borderId="1" xfId="0" applyFont="1" applyFill="1" applyBorder="1"/>
    <xf numFmtId="0" fontId="13" fillId="0" borderId="1" xfId="132" applyFont="1" applyFill="1" applyAlignment="1">
      <alignment horizontal="left" wrapText="1"/>
    </xf>
    <xf numFmtId="0" fontId="13" fillId="0" borderId="1" xfId="132" applyFont="1" applyFill="1" applyAlignment="1">
      <alignment horizontal="left"/>
    </xf>
    <xf numFmtId="4" fontId="16" fillId="0" borderId="34" xfId="32" applyNumberFormat="1" applyFont="1" applyBorder="1" applyAlignment="1" applyProtection="1"/>
    <xf numFmtId="0" fontId="15" fillId="0" borderId="34" xfId="0" applyFont="1" applyFill="1" applyBorder="1" applyAlignment="1" applyProtection="1">
      <alignment vertical="center" wrapText="1"/>
      <protection locked="0"/>
    </xf>
    <xf numFmtId="4" fontId="15" fillId="0" borderId="34" xfId="0" applyNumberFormat="1" applyFont="1" applyFill="1" applyBorder="1" applyAlignment="1" applyProtection="1">
      <protection locked="0"/>
    </xf>
    <xf numFmtId="4" fontId="16" fillId="0" borderId="34" xfId="32" applyNumberFormat="1" applyFont="1" applyFill="1" applyBorder="1" applyAlignment="1" applyProtection="1"/>
    <xf numFmtId="4" fontId="15" fillId="0" borderId="34" xfId="0" applyNumberFormat="1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/>
    <xf numFmtId="4" fontId="12" fillId="3" borderId="1" xfId="0" applyNumberFormat="1" applyFont="1" applyFill="1" applyBorder="1"/>
    <xf numFmtId="4" fontId="12" fillId="3" borderId="1" xfId="0" applyNumberFormat="1" applyFont="1" applyFill="1" applyBorder="1" applyAlignment="1">
      <alignment horizontal="center"/>
    </xf>
    <xf numFmtId="4" fontId="13" fillId="0" borderId="0" xfId="0" applyNumberFormat="1" applyFont="1" applyAlignment="1" applyProtection="1">
      <alignment horizontal="center"/>
      <protection locked="0"/>
    </xf>
    <xf numFmtId="4" fontId="15" fillId="0" borderId="1" xfId="0" applyNumberFormat="1" applyFont="1" applyBorder="1" applyProtection="1">
      <protection locked="0"/>
    </xf>
    <xf numFmtId="4" fontId="13" fillId="0" borderId="0" xfId="0" applyNumberFormat="1" applyFont="1" applyFill="1" applyProtection="1"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33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3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1"/>
  <sheetViews>
    <sheetView tabSelected="1" zoomScale="85" zoomScaleNormal="85" workbookViewId="0">
      <pane xSplit="3" ySplit="5" topLeftCell="D112" activePane="bottomRight" state="frozen"/>
      <selection pane="topRight" activeCell="D1" sqref="D1"/>
      <selection pane="bottomLeft" activeCell="A6" sqref="A6"/>
      <selection pane="bottomRight" activeCell="B115" sqref="B115"/>
    </sheetView>
  </sheetViews>
  <sheetFormatPr defaultColWidth="8.85546875" defaultRowHeight="14.25"/>
  <cols>
    <col min="1" max="1" width="9.28515625" style="22" customWidth="1"/>
    <col min="2" max="2" width="101.5703125" style="23" customWidth="1"/>
    <col min="3" max="3" width="28.140625" style="25" customWidth="1"/>
    <col min="4" max="4" width="24.42578125" style="8" customWidth="1"/>
    <col min="5" max="5" width="18.28515625" style="38" customWidth="1"/>
    <col min="6" max="16384" width="8.85546875" style="8"/>
  </cols>
  <sheetData>
    <row r="1" spans="1:5" s="47" customFormat="1" ht="72.75" customHeight="1">
      <c r="A1" s="44"/>
      <c r="B1" s="45"/>
      <c r="C1" s="46"/>
      <c r="D1" s="48" t="s">
        <v>186</v>
      </c>
      <c r="E1" s="55"/>
    </row>
    <row r="2" spans="1:5" s="47" customFormat="1" ht="29.25" customHeight="1">
      <c r="A2" s="44"/>
      <c r="B2" s="45"/>
      <c r="C2" s="46"/>
      <c r="D2" s="48" t="s">
        <v>185</v>
      </c>
      <c r="E2" s="55"/>
    </row>
    <row r="3" spans="1:5" s="47" customFormat="1" ht="18" customHeight="1">
      <c r="A3" s="44"/>
      <c r="B3" s="45"/>
      <c r="C3" s="46"/>
      <c r="D3" s="49" t="s">
        <v>204</v>
      </c>
      <c r="E3" s="55"/>
    </row>
    <row r="4" spans="1:5" s="1" customFormat="1" ht="25.15" customHeight="1">
      <c r="A4" s="61" t="s">
        <v>142</v>
      </c>
      <c r="B4" s="61"/>
      <c r="C4" s="61"/>
      <c r="D4" s="61"/>
      <c r="E4" s="56"/>
    </row>
    <row r="5" spans="1:5" s="43" customFormat="1" ht="30">
      <c r="A5" s="40" t="s">
        <v>37</v>
      </c>
      <c r="B5" s="41" t="s">
        <v>0</v>
      </c>
      <c r="C5" s="42" t="s">
        <v>1</v>
      </c>
      <c r="D5" s="36" t="s">
        <v>143</v>
      </c>
      <c r="E5" s="57"/>
    </row>
    <row r="6" spans="1:5" s="5" customFormat="1" ht="15">
      <c r="A6" s="2">
        <v>1</v>
      </c>
      <c r="B6" s="3">
        <v>2</v>
      </c>
      <c r="C6" s="4">
        <v>3</v>
      </c>
      <c r="D6" s="34">
        <v>4</v>
      </c>
      <c r="E6" s="58"/>
    </row>
    <row r="7" spans="1:5" ht="15">
      <c r="A7" s="2">
        <v>1</v>
      </c>
      <c r="B7" s="6" t="s">
        <v>2</v>
      </c>
      <c r="C7" s="7" t="s">
        <v>3</v>
      </c>
      <c r="D7" s="29">
        <f>D9+D52</f>
        <v>4716336943.5099993</v>
      </c>
    </row>
    <row r="8" spans="1:5" ht="15">
      <c r="A8" s="2">
        <v>2</v>
      </c>
      <c r="B8" s="9" t="s">
        <v>4</v>
      </c>
      <c r="C8" s="10"/>
      <c r="D8" s="29"/>
    </row>
    <row r="9" spans="1:5" ht="15">
      <c r="A9" s="2">
        <v>3</v>
      </c>
      <c r="B9" s="11" t="s">
        <v>39</v>
      </c>
      <c r="C9" s="12" t="s">
        <v>5</v>
      </c>
      <c r="D9" s="29">
        <f>D10+D12+D19+D23+D26+D29+D38+D41+D44+D47</f>
        <v>1431650975.01</v>
      </c>
    </row>
    <row r="10" spans="1:5" ht="15">
      <c r="A10" s="2">
        <v>4</v>
      </c>
      <c r="B10" s="11" t="s">
        <v>40</v>
      </c>
      <c r="C10" s="12" t="s">
        <v>6</v>
      </c>
      <c r="D10" s="29">
        <f t="shared" ref="D10" si="0">D11</f>
        <v>1125720020.3</v>
      </c>
    </row>
    <row r="11" spans="1:5" ht="15">
      <c r="A11" s="2">
        <v>5</v>
      </c>
      <c r="B11" s="11" t="s">
        <v>41</v>
      </c>
      <c r="C11" s="12" t="s">
        <v>7</v>
      </c>
      <c r="D11" s="29">
        <v>1125720020.3</v>
      </c>
    </row>
    <row r="12" spans="1:5" ht="30">
      <c r="A12" s="2">
        <v>6</v>
      </c>
      <c r="B12" s="11" t="s">
        <v>38</v>
      </c>
      <c r="C12" s="12" t="s">
        <v>8</v>
      </c>
      <c r="D12" s="29">
        <f t="shared" ref="D12" si="1">D13</f>
        <v>26395460</v>
      </c>
    </row>
    <row r="13" spans="1:5" ht="30">
      <c r="A13" s="2">
        <v>7</v>
      </c>
      <c r="B13" s="11" t="s">
        <v>79</v>
      </c>
      <c r="C13" s="12" t="s">
        <v>9</v>
      </c>
      <c r="D13" s="29">
        <f>D14+D15+D16+D17+D18</f>
        <v>26395460</v>
      </c>
    </row>
    <row r="14" spans="1:5" s="33" customFormat="1" ht="15">
      <c r="A14" s="2">
        <v>8</v>
      </c>
      <c r="B14" s="16" t="s">
        <v>144</v>
      </c>
      <c r="C14" s="17" t="s">
        <v>145</v>
      </c>
      <c r="D14" s="29">
        <v>294000</v>
      </c>
      <c r="E14" s="59"/>
    </row>
    <row r="15" spans="1:5" ht="62.45" customHeight="1">
      <c r="A15" s="2">
        <v>9</v>
      </c>
      <c r="B15" s="11" t="s">
        <v>117</v>
      </c>
      <c r="C15" s="12" t="s">
        <v>60</v>
      </c>
      <c r="D15" s="29">
        <v>11801270</v>
      </c>
    </row>
    <row r="16" spans="1:5" ht="75">
      <c r="A16" s="2">
        <v>10</v>
      </c>
      <c r="B16" s="11" t="s">
        <v>183</v>
      </c>
      <c r="C16" s="12" t="s">
        <v>61</v>
      </c>
      <c r="D16" s="29">
        <v>65330</v>
      </c>
    </row>
    <row r="17" spans="1:4" ht="66" customHeight="1">
      <c r="A17" s="2">
        <v>11</v>
      </c>
      <c r="B17" s="11" t="s">
        <v>184</v>
      </c>
      <c r="C17" s="12" t="s">
        <v>62</v>
      </c>
      <c r="D17" s="29">
        <v>15714680</v>
      </c>
    </row>
    <row r="18" spans="1:4" ht="64.150000000000006" customHeight="1">
      <c r="A18" s="2">
        <v>12</v>
      </c>
      <c r="B18" s="11" t="s">
        <v>118</v>
      </c>
      <c r="C18" s="12" t="s">
        <v>63</v>
      </c>
      <c r="D18" s="29">
        <v>-1479820</v>
      </c>
    </row>
    <row r="19" spans="1:4" ht="15">
      <c r="A19" s="2">
        <v>13</v>
      </c>
      <c r="B19" s="11" t="s">
        <v>80</v>
      </c>
      <c r="C19" s="12" t="s">
        <v>10</v>
      </c>
      <c r="D19" s="29">
        <f>D20+D22+D21</f>
        <v>109640352.73999999</v>
      </c>
    </row>
    <row r="20" spans="1:4" ht="15">
      <c r="A20" s="2">
        <v>14</v>
      </c>
      <c r="B20" s="11" t="s">
        <v>81</v>
      </c>
      <c r="C20" s="12" t="s">
        <v>11</v>
      </c>
      <c r="D20" s="29">
        <v>96209352.739999995</v>
      </c>
    </row>
    <row r="21" spans="1:4" ht="15">
      <c r="A21" s="2">
        <v>15</v>
      </c>
      <c r="B21" s="11" t="s">
        <v>123</v>
      </c>
      <c r="C21" s="12" t="s">
        <v>124</v>
      </c>
      <c r="D21" s="29">
        <v>196000</v>
      </c>
    </row>
    <row r="22" spans="1:4" ht="15">
      <c r="A22" s="2">
        <v>16</v>
      </c>
      <c r="B22" s="11" t="s">
        <v>82</v>
      </c>
      <c r="C22" s="12" t="s">
        <v>12</v>
      </c>
      <c r="D22" s="29">
        <v>13235000</v>
      </c>
    </row>
    <row r="23" spans="1:4" ht="15">
      <c r="A23" s="2">
        <v>17</v>
      </c>
      <c r="B23" s="11" t="s">
        <v>83</v>
      </c>
      <c r="C23" s="12" t="s">
        <v>13</v>
      </c>
      <c r="D23" s="29">
        <v>31725000</v>
      </c>
    </row>
    <row r="24" spans="1:4" ht="15">
      <c r="A24" s="2">
        <v>18</v>
      </c>
      <c r="B24" s="11" t="s">
        <v>84</v>
      </c>
      <c r="C24" s="12" t="s">
        <v>14</v>
      </c>
      <c r="D24" s="29">
        <v>22275000</v>
      </c>
    </row>
    <row r="25" spans="1:4" ht="15">
      <c r="A25" s="2">
        <v>19</v>
      </c>
      <c r="B25" s="11" t="s">
        <v>85</v>
      </c>
      <c r="C25" s="12" t="s">
        <v>15</v>
      </c>
      <c r="D25" s="29">
        <v>9450000</v>
      </c>
    </row>
    <row r="26" spans="1:4" ht="15">
      <c r="A26" s="2">
        <v>20</v>
      </c>
      <c r="B26" s="11" t="s">
        <v>86</v>
      </c>
      <c r="C26" s="12" t="s">
        <v>16</v>
      </c>
      <c r="D26" s="29">
        <f t="shared" ref="D26" si="2">D27+D28</f>
        <v>16200000</v>
      </c>
    </row>
    <row r="27" spans="1:4" ht="15.6" customHeight="1">
      <c r="A27" s="2">
        <v>21</v>
      </c>
      <c r="B27" s="11" t="s">
        <v>87</v>
      </c>
      <c r="C27" s="12" t="s">
        <v>17</v>
      </c>
      <c r="D27" s="29">
        <v>16165200</v>
      </c>
    </row>
    <row r="28" spans="1:4" ht="30">
      <c r="A28" s="2">
        <v>22</v>
      </c>
      <c r="B28" s="11" t="s">
        <v>88</v>
      </c>
      <c r="C28" s="12" t="s">
        <v>18</v>
      </c>
      <c r="D28" s="29">
        <v>34800</v>
      </c>
    </row>
    <row r="29" spans="1:4" ht="30">
      <c r="A29" s="2">
        <v>23</v>
      </c>
      <c r="B29" s="11" t="s">
        <v>89</v>
      </c>
      <c r="C29" s="12" t="s">
        <v>19</v>
      </c>
      <c r="D29" s="28">
        <f>D30+D31+D37</f>
        <v>75431457</v>
      </c>
    </row>
    <row r="30" spans="1:4" ht="45">
      <c r="A30" s="2">
        <v>24</v>
      </c>
      <c r="B30" s="11" t="s">
        <v>90</v>
      </c>
      <c r="C30" s="12" t="s">
        <v>20</v>
      </c>
      <c r="D30" s="29">
        <v>4918000</v>
      </c>
    </row>
    <row r="31" spans="1:4" ht="60">
      <c r="A31" s="2">
        <v>25</v>
      </c>
      <c r="B31" s="11" t="s">
        <v>91</v>
      </c>
      <c r="C31" s="12" t="s">
        <v>21</v>
      </c>
      <c r="D31" s="28">
        <f>D32+D33+D34+D35+D36</f>
        <v>49561057</v>
      </c>
    </row>
    <row r="32" spans="1:4" ht="45">
      <c r="A32" s="2">
        <v>26</v>
      </c>
      <c r="B32" s="11" t="s">
        <v>92</v>
      </c>
      <c r="C32" s="12" t="s">
        <v>22</v>
      </c>
      <c r="D32" s="29">
        <v>29465000</v>
      </c>
    </row>
    <row r="33" spans="1:5" ht="45.6" customHeight="1">
      <c r="A33" s="2">
        <v>27</v>
      </c>
      <c r="B33" s="11" t="s">
        <v>120</v>
      </c>
      <c r="C33" s="12" t="s">
        <v>23</v>
      </c>
      <c r="D33" s="29">
        <v>9274000</v>
      </c>
    </row>
    <row r="34" spans="1:5" ht="50.45" customHeight="1">
      <c r="A34" s="2">
        <v>28</v>
      </c>
      <c r="B34" s="11" t="s">
        <v>119</v>
      </c>
      <c r="C34" s="12" t="s">
        <v>24</v>
      </c>
      <c r="D34" s="29">
        <v>57057</v>
      </c>
    </row>
    <row r="35" spans="1:5" ht="30">
      <c r="A35" s="2">
        <v>29</v>
      </c>
      <c r="B35" s="11" t="s">
        <v>93</v>
      </c>
      <c r="C35" s="12" t="s">
        <v>25</v>
      </c>
      <c r="D35" s="29">
        <v>10612540</v>
      </c>
    </row>
    <row r="36" spans="1:5" s="15" customFormat="1" ht="30">
      <c r="A36" s="2">
        <v>30</v>
      </c>
      <c r="B36" s="13" t="s">
        <v>135</v>
      </c>
      <c r="C36" s="14" t="s">
        <v>64</v>
      </c>
      <c r="D36" s="29">
        <v>152460</v>
      </c>
      <c r="E36" s="39"/>
    </row>
    <row r="37" spans="1:5" ht="60">
      <c r="A37" s="2">
        <v>31</v>
      </c>
      <c r="B37" s="11" t="s">
        <v>94</v>
      </c>
      <c r="C37" s="12" t="s">
        <v>26</v>
      </c>
      <c r="D37" s="29">
        <v>20952400</v>
      </c>
    </row>
    <row r="38" spans="1:5" ht="15">
      <c r="A38" s="2">
        <v>32</v>
      </c>
      <c r="B38" s="11" t="s">
        <v>95</v>
      </c>
      <c r="C38" s="12" t="s">
        <v>27</v>
      </c>
      <c r="D38" s="28">
        <f>D39+D40</f>
        <v>12657000</v>
      </c>
    </row>
    <row r="39" spans="1:5" ht="15">
      <c r="A39" s="2">
        <v>33</v>
      </c>
      <c r="B39" s="11" t="s">
        <v>96</v>
      </c>
      <c r="C39" s="12" t="s">
        <v>28</v>
      </c>
      <c r="D39" s="29">
        <v>12500000</v>
      </c>
    </row>
    <row r="40" spans="1:5" ht="15">
      <c r="A40" s="2">
        <v>34</v>
      </c>
      <c r="B40" s="11" t="s">
        <v>122</v>
      </c>
      <c r="C40" s="12" t="s">
        <v>121</v>
      </c>
      <c r="D40" s="29">
        <v>157000</v>
      </c>
    </row>
    <row r="41" spans="1:5" ht="15">
      <c r="A41" s="2">
        <v>35</v>
      </c>
      <c r="B41" s="11" t="s">
        <v>149</v>
      </c>
      <c r="C41" s="12" t="s">
        <v>125</v>
      </c>
      <c r="D41" s="28">
        <f>D42+D43</f>
        <v>1994684.97</v>
      </c>
    </row>
    <row r="42" spans="1:5" ht="15">
      <c r="A42" s="2">
        <v>36</v>
      </c>
      <c r="B42" s="11" t="s">
        <v>97</v>
      </c>
      <c r="C42" s="12" t="s">
        <v>29</v>
      </c>
      <c r="D42" s="29">
        <v>456000</v>
      </c>
    </row>
    <row r="43" spans="1:5" ht="15">
      <c r="A43" s="2">
        <v>37</v>
      </c>
      <c r="B43" s="11" t="s">
        <v>98</v>
      </c>
      <c r="C43" s="12" t="s">
        <v>30</v>
      </c>
      <c r="D43" s="29">
        <f>1485280+53404.97</f>
        <v>1538684.97</v>
      </c>
    </row>
    <row r="44" spans="1:5" ht="15">
      <c r="A44" s="2">
        <v>38</v>
      </c>
      <c r="B44" s="11" t="s">
        <v>99</v>
      </c>
      <c r="C44" s="12" t="s">
        <v>31</v>
      </c>
      <c r="D44" s="28">
        <f>D45+D46</f>
        <v>30067000</v>
      </c>
    </row>
    <row r="45" spans="1:5" ht="15">
      <c r="A45" s="2">
        <v>39</v>
      </c>
      <c r="B45" s="11" t="s">
        <v>100</v>
      </c>
      <c r="C45" s="12" t="s">
        <v>32</v>
      </c>
      <c r="D45" s="29">
        <v>520000</v>
      </c>
    </row>
    <row r="46" spans="1:5" ht="60">
      <c r="A46" s="2">
        <v>40</v>
      </c>
      <c r="B46" s="11" t="s">
        <v>101</v>
      </c>
      <c r="C46" s="12" t="s">
        <v>33</v>
      </c>
      <c r="D46" s="29">
        <f>25047000+4500000</f>
        <v>29547000</v>
      </c>
    </row>
    <row r="47" spans="1:5" ht="15">
      <c r="A47" s="2">
        <v>41</v>
      </c>
      <c r="B47" s="11" t="s">
        <v>102</v>
      </c>
      <c r="C47" s="12" t="s">
        <v>34</v>
      </c>
      <c r="D47" s="28">
        <f>SUM(D48:D51)</f>
        <v>1820000</v>
      </c>
    </row>
    <row r="48" spans="1:5" ht="30">
      <c r="A48" s="2">
        <v>42</v>
      </c>
      <c r="B48" s="11" t="s">
        <v>65</v>
      </c>
      <c r="C48" s="12" t="s">
        <v>150</v>
      </c>
      <c r="D48" s="29">
        <v>761700</v>
      </c>
    </row>
    <row r="49" spans="1:8" s="33" customFormat="1" ht="30">
      <c r="A49" s="2">
        <v>43</v>
      </c>
      <c r="B49" s="16" t="s">
        <v>146</v>
      </c>
      <c r="C49" s="17" t="s">
        <v>147</v>
      </c>
      <c r="D49" s="29">
        <v>56000</v>
      </c>
      <c r="E49" s="59"/>
    </row>
    <row r="50" spans="1:8" ht="62.45" customHeight="1">
      <c r="A50" s="2">
        <v>44</v>
      </c>
      <c r="B50" s="11" t="s">
        <v>67</v>
      </c>
      <c r="C50" s="12" t="s">
        <v>151</v>
      </c>
      <c r="D50" s="29">
        <v>659300</v>
      </c>
    </row>
    <row r="51" spans="1:8" ht="15">
      <c r="A51" s="2">
        <v>45</v>
      </c>
      <c r="B51" s="11" t="s">
        <v>68</v>
      </c>
      <c r="C51" s="12" t="s">
        <v>66</v>
      </c>
      <c r="D51" s="29">
        <v>343000</v>
      </c>
    </row>
    <row r="52" spans="1:8" ht="15">
      <c r="A52" s="2">
        <v>46</v>
      </c>
      <c r="B52" s="11" t="s">
        <v>103</v>
      </c>
      <c r="C52" s="12" t="s">
        <v>35</v>
      </c>
      <c r="D52" s="29">
        <f>D53+D116+D117+D118</f>
        <v>3284685968.4999995</v>
      </c>
    </row>
    <row r="53" spans="1:8" ht="30">
      <c r="A53" s="2">
        <v>47</v>
      </c>
      <c r="B53" s="11" t="s">
        <v>104</v>
      </c>
      <c r="C53" s="12" t="s">
        <v>36</v>
      </c>
      <c r="D53" s="29">
        <f>D54+D61+D82+D105</f>
        <v>3251426030.1999998</v>
      </c>
      <c r="F53" s="38"/>
      <c r="G53" s="38"/>
      <c r="H53" s="38"/>
    </row>
    <row r="54" spans="1:8" ht="15">
      <c r="A54" s="2">
        <v>48</v>
      </c>
      <c r="B54" s="11" t="s">
        <v>105</v>
      </c>
      <c r="C54" s="12" t="s">
        <v>44</v>
      </c>
      <c r="D54" s="29">
        <f>D55+D57+D59</f>
        <v>1335517000</v>
      </c>
      <c r="F54" s="38"/>
      <c r="G54" s="38"/>
      <c r="H54" s="38"/>
    </row>
    <row r="55" spans="1:8" ht="15">
      <c r="A55" s="2">
        <v>49</v>
      </c>
      <c r="B55" s="16" t="s">
        <v>106</v>
      </c>
      <c r="C55" s="12" t="s">
        <v>45</v>
      </c>
      <c r="D55" s="29">
        <f t="shared" ref="D55" si="3">D56</f>
        <v>977539000</v>
      </c>
      <c r="F55" s="38"/>
      <c r="G55" s="38"/>
      <c r="H55" s="38"/>
    </row>
    <row r="56" spans="1:8" ht="30">
      <c r="A56" s="2">
        <v>50</v>
      </c>
      <c r="B56" s="11" t="s">
        <v>73</v>
      </c>
      <c r="C56" s="12" t="s">
        <v>46</v>
      </c>
      <c r="D56" s="29">
        <v>977539000</v>
      </c>
      <c r="F56" s="38"/>
      <c r="G56" s="38"/>
      <c r="H56" s="38"/>
    </row>
    <row r="57" spans="1:8" ht="15">
      <c r="A57" s="2">
        <v>51</v>
      </c>
      <c r="B57" s="11" t="s">
        <v>71</v>
      </c>
      <c r="C57" s="12" t="s">
        <v>69</v>
      </c>
      <c r="D57" s="29">
        <f t="shared" ref="D57" si="4">D58</f>
        <v>151497000</v>
      </c>
      <c r="F57" s="38"/>
      <c r="G57" s="38"/>
      <c r="H57" s="38"/>
    </row>
    <row r="58" spans="1:8" ht="19.149999999999999" customHeight="1">
      <c r="A58" s="2">
        <v>52</v>
      </c>
      <c r="B58" s="11" t="s">
        <v>72</v>
      </c>
      <c r="C58" s="12" t="s">
        <v>70</v>
      </c>
      <c r="D58" s="29">
        <v>151497000</v>
      </c>
      <c r="F58" s="38"/>
      <c r="G58" s="38"/>
      <c r="H58" s="38"/>
    </row>
    <row r="59" spans="1:8" ht="30">
      <c r="A59" s="2">
        <v>53</v>
      </c>
      <c r="B59" s="11" t="s">
        <v>107</v>
      </c>
      <c r="C59" s="12" t="s">
        <v>47</v>
      </c>
      <c r="D59" s="29">
        <f>D60</f>
        <v>206481000</v>
      </c>
      <c r="F59" s="38"/>
      <c r="G59" s="38"/>
      <c r="H59" s="38"/>
    </row>
    <row r="60" spans="1:8" ht="30">
      <c r="A60" s="2">
        <v>54</v>
      </c>
      <c r="B60" s="11" t="s">
        <v>108</v>
      </c>
      <c r="C60" s="12" t="s">
        <v>48</v>
      </c>
      <c r="D60" s="29">
        <v>206481000</v>
      </c>
      <c r="F60" s="38"/>
      <c r="G60" s="38"/>
      <c r="H60" s="38"/>
    </row>
    <row r="61" spans="1:8" ht="15">
      <c r="A61" s="2">
        <v>55</v>
      </c>
      <c r="B61" s="11" t="s">
        <v>109</v>
      </c>
      <c r="C61" s="12" t="s">
        <v>49</v>
      </c>
      <c r="D61" s="29">
        <f>D62+D64+D66+D70+D68</f>
        <v>100183330.2</v>
      </c>
      <c r="F61" s="38"/>
      <c r="G61" s="38"/>
      <c r="H61" s="38"/>
    </row>
    <row r="62" spans="1:8" s="21" customFormat="1" ht="45">
      <c r="A62" s="2">
        <v>56</v>
      </c>
      <c r="B62" s="11" t="s">
        <v>191</v>
      </c>
      <c r="C62" s="17" t="s">
        <v>192</v>
      </c>
      <c r="D62" s="50">
        <f>D63</f>
        <v>267900</v>
      </c>
      <c r="E62" s="37"/>
    </row>
    <row r="63" spans="1:8" s="21" customFormat="1" ht="45">
      <c r="A63" s="2">
        <v>57</v>
      </c>
      <c r="B63" s="11" t="s">
        <v>193</v>
      </c>
      <c r="C63" s="17" t="s">
        <v>194</v>
      </c>
      <c r="D63" s="53">
        <v>267900</v>
      </c>
      <c r="E63" s="37"/>
    </row>
    <row r="64" spans="1:8" s="21" customFormat="1" ht="45">
      <c r="A64" s="2">
        <v>58</v>
      </c>
      <c r="B64" s="11" t="s">
        <v>166</v>
      </c>
      <c r="C64" s="12" t="s">
        <v>164</v>
      </c>
      <c r="D64" s="28">
        <f>D65</f>
        <v>4251100</v>
      </c>
      <c r="E64" s="37"/>
      <c r="F64" s="37"/>
      <c r="G64" s="37"/>
      <c r="H64" s="37"/>
    </row>
    <row r="65" spans="1:8" s="15" customFormat="1" ht="45">
      <c r="A65" s="2">
        <v>59</v>
      </c>
      <c r="B65" s="16" t="s">
        <v>165</v>
      </c>
      <c r="C65" s="17" t="s">
        <v>163</v>
      </c>
      <c r="D65" s="54">
        <f>4251120-20</f>
        <v>4251100</v>
      </c>
      <c r="E65" s="39"/>
      <c r="F65" s="39"/>
      <c r="G65" s="39"/>
      <c r="H65" s="39"/>
    </row>
    <row r="66" spans="1:8" s="21" customFormat="1" ht="15">
      <c r="A66" s="2">
        <v>60</v>
      </c>
      <c r="B66" s="11" t="s">
        <v>161</v>
      </c>
      <c r="C66" s="12" t="s">
        <v>160</v>
      </c>
      <c r="D66" s="28">
        <f>D67</f>
        <v>173500</v>
      </c>
      <c r="E66" s="37"/>
    </row>
    <row r="67" spans="1:8" s="15" customFormat="1" ht="15">
      <c r="A67" s="2">
        <v>61</v>
      </c>
      <c r="B67" s="16" t="s">
        <v>162</v>
      </c>
      <c r="C67" s="17" t="s">
        <v>159</v>
      </c>
      <c r="D67" s="54">
        <v>173500</v>
      </c>
      <c r="E67" s="39"/>
    </row>
    <row r="68" spans="1:8" s="21" customFormat="1" ht="15">
      <c r="A68" s="2">
        <v>62</v>
      </c>
      <c r="B68" s="11" t="s">
        <v>187</v>
      </c>
      <c r="C68" s="17" t="s">
        <v>188</v>
      </c>
      <c r="D68" s="53">
        <f>D69</f>
        <v>1903030.2</v>
      </c>
      <c r="E68" s="37"/>
    </row>
    <row r="69" spans="1:8" s="21" customFormat="1" ht="30">
      <c r="A69" s="2">
        <v>63</v>
      </c>
      <c r="B69" s="11" t="s">
        <v>189</v>
      </c>
      <c r="C69" s="17" t="s">
        <v>190</v>
      </c>
      <c r="D69" s="53">
        <f>1903030.2</f>
        <v>1903030.2</v>
      </c>
      <c r="E69" s="37"/>
    </row>
    <row r="70" spans="1:8" s="21" customFormat="1" ht="15">
      <c r="A70" s="2">
        <v>64</v>
      </c>
      <c r="B70" s="11" t="s">
        <v>152</v>
      </c>
      <c r="C70" s="12" t="s">
        <v>131</v>
      </c>
      <c r="D70" s="28">
        <f t="shared" ref="D70" si="5">D71</f>
        <v>93587800</v>
      </c>
      <c r="E70" s="37"/>
    </row>
    <row r="71" spans="1:8" s="15" customFormat="1" ht="15">
      <c r="A71" s="2">
        <v>65</v>
      </c>
      <c r="B71" s="16" t="s">
        <v>153</v>
      </c>
      <c r="C71" s="17" t="s">
        <v>132</v>
      </c>
      <c r="D71" s="26">
        <f>SUM(D72:D81)</f>
        <v>93587800</v>
      </c>
      <c r="E71" s="39"/>
    </row>
    <row r="72" spans="1:8" s="15" customFormat="1" ht="30">
      <c r="A72" s="2">
        <v>66</v>
      </c>
      <c r="B72" s="27" t="s">
        <v>133</v>
      </c>
      <c r="C72" s="17" t="s">
        <v>132</v>
      </c>
      <c r="D72" s="29">
        <v>44315000</v>
      </c>
      <c r="E72" s="39"/>
    </row>
    <row r="73" spans="1:8" s="15" customFormat="1" ht="30">
      <c r="A73" s="2">
        <v>67</v>
      </c>
      <c r="B73" s="19" t="s">
        <v>134</v>
      </c>
      <c r="C73" s="17" t="s">
        <v>132</v>
      </c>
      <c r="D73" s="29">
        <v>26342100</v>
      </c>
      <c r="E73" s="39"/>
    </row>
    <row r="74" spans="1:8" s="15" customFormat="1" ht="30">
      <c r="A74" s="2">
        <v>68</v>
      </c>
      <c r="B74" s="19" t="s">
        <v>148</v>
      </c>
      <c r="C74" s="17" t="s">
        <v>132</v>
      </c>
      <c r="D74" s="29">
        <v>14894300</v>
      </c>
      <c r="E74" s="39"/>
    </row>
    <row r="75" spans="1:8" s="15" customFormat="1" ht="30">
      <c r="A75" s="2">
        <v>69</v>
      </c>
      <c r="B75" s="19" t="s">
        <v>154</v>
      </c>
      <c r="C75" s="17" t="s">
        <v>132</v>
      </c>
      <c r="D75" s="29">
        <v>4800000</v>
      </c>
      <c r="E75" s="39"/>
    </row>
    <row r="76" spans="1:8" s="15" customFormat="1" ht="30">
      <c r="A76" s="2">
        <v>70</v>
      </c>
      <c r="B76" s="19" t="s">
        <v>155</v>
      </c>
      <c r="C76" s="17" t="s">
        <v>132</v>
      </c>
      <c r="D76" s="29">
        <v>1877100</v>
      </c>
      <c r="E76" s="39"/>
    </row>
    <row r="77" spans="1:8" s="15" customFormat="1" ht="30">
      <c r="A77" s="2">
        <v>71</v>
      </c>
      <c r="B77" s="19" t="s">
        <v>156</v>
      </c>
      <c r="C77" s="17" t="s">
        <v>132</v>
      </c>
      <c r="D77" s="29">
        <v>627200</v>
      </c>
      <c r="E77" s="39"/>
    </row>
    <row r="78" spans="1:8" s="15" customFormat="1" ht="30">
      <c r="A78" s="2">
        <v>72</v>
      </c>
      <c r="B78" s="19" t="s">
        <v>157</v>
      </c>
      <c r="C78" s="17" t="s">
        <v>132</v>
      </c>
      <c r="D78" s="29">
        <v>147900</v>
      </c>
      <c r="E78" s="39"/>
    </row>
    <row r="79" spans="1:8" s="15" customFormat="1" ht="15">
      <c r="A79" s="2">
        <v>73</v>
      </c>
      <c r="B79" s="19" t="s">
        <v>158</v>
      </c>
      <c r="C79" s="17" t="s">
        <v>132</v>
      </c>
      <c r="D79" s="29">
        <v>306500</v>
      </c>
      <c r="E79" s="39"/>
    </row>
    <row r="80" spans="1:8" s="15" customFormat="1" ht="30">
      <c r="A80" s="2">
        <v>74</v>
      </c>
      <c r="B80" s="19" t="s">
        <v>167</v>
      </c>
      <c r="C80" s="17" t="s">
        <v>132</v>
      </c>
      <c r="D80" s="29">
        <v>247800</v>
      </c>
      <c r="E80" s="39"/>
    </row>
    <row r="81" spans="1:5" s="15" customFormat="1" ht="30">
      <c r="A81" s="2">
        <v>75</v>
      </c>
      <c r="B81" s="19" t="s">
        <v>201</v>
      </c>
      <c r="C81" s="17" t="s">
        <v>132</v>
      </c>
      <c r="D81" s="29">
        <v>29900</v>
      </c>
      <c r="E81" s="39"/>
    </row>
    <row r="82" spans="1:5" ht="15">
      <c r="A82" s="2">
        <v>76</v>
      </c>
      <c r="B82" s="16" t="s">
        <v>111</v>
      </c>
      <c r="C82" s="12" t="s">
        <v>50</v>
      </c>
      <c r="D82" s="29">
        <f t="shared" ref="D82" si="6">D83+D85+D95+D97+D99+D101</f>
        <v>1728107100</v>
      </c>
    </row>
    <row r="83" spans="1:5" ht="30">
      <c r="A83" s="2">
        <v>77</v>
      </c>
      <c r="B83" s="16" t="s">
        <v>110</v>
      </c>
      <c r="C83" s="12" t="s">
        <v>51</v>
      </c>
      <c r="D83" s="28">
        <f>D84</f>
        <v>32344100</v>
      </c>
    </row>
    <row r="84" spans="1:5" ht="30">
      <c r="A84" s="2">
        <v>78</v>
      </c>
      <c r="B84" s="16" t="s">
        <v>112</v>
      </c>
      <c r="C84" s="12" t="s">
        <v>52</v>
      </c>
      <c r="D84" s="29">
        <v>32344100</v>
      </c>
    </row>
    <row r="85" spans="1:5" s="18" customFormat="1" ht="30">
      <c r="A85" s="2">
        <v>79</v>
      </c>
      <c r="B85" s="16" t="s">
        <v>113</v>
      </c>
      <c r="C85" s="17" t="s">
        <v>74</v>
      </c>
      <c r="D85" s="28">
        <f>SUM(D86:D94)</f>
        <v>244047900</v>
      </c>
      <c r="E85" s="60"/>
    </row>
    <row r="86" spans="1:5" s="18" customFormat="1" ht="45">
      <c r="A86" s="2">
        <v>80</v>
      </c>
      <c r="B86" s="19" t="s">
        <v>126</v>
      </c>
      <c r="C86" s="17" t="s">
        <v>53</v>
      </c>
      <c r="D86" s="29">
        <v>259000</v>
      </c>
      <c r="E86" s="60"/>
    </row>
    <row r="87" spans="1:5" s="18" customFormat="1" ht="45">
      <c r="A87" s="2">
        <v>81</v>
      </c>
      <c r="B87" s="19" t="s">
        <v>127</v>
      </c>
      <c r="C87" s="17" t="s">
        <v>53</v>
      </c>
      <c r="D87" s="29">
        <v>200</v>
      </c>
      <c r="E87" s="60"/>
    </row>
    <row r="88" spans="1:5" s="18" customFormat="1" ht="30">
      <c r="A88" s="2">
        <v>82</v>
      </c>
      <c r="B88" s="19" t="s">
        <v>128</v>
      </c>
      <c r="C88" s="17" t="s">
        <v>53</v>
      </c>
      <c r="D88" s="29">
        <v>135200</v>
      </c>
      <c r="E88" s="60"/>
    </row>
    <row r="89" spans="1:5" s="18" customFormat="1" ht="75">
      <c r="A89" s="2">
        <v>83</v>
      </c>
      <c r="B89" s="19" t="s">
        <v>168</v>
      </c>
      <c r="C89" s="17" t="s">
        <v>53</v>
      </c>
      <c r="D89" s="29">
        <v>200</v>
      </c>
      <c r="E89" s="60"/>
    </row>
    <row r="90" spans="1:5" s="18" customFormat="1" ht="45">
      <c r="A90" s="2">
        <v>84</v>
      </c>
      <c r="B90" s="19" t="s">
        <v>129</v>
      </c>
      <c r="C90" s="17" t="s">
        <v>53</v>
      </c>
      <c r="D90" s="29">
        <v>1094000</v>
      </c>
      <c r="E90" s="60"/>
    </row>
    <row r="91" spans="1:5" s="18" customFormat="1" ht="45">
      <c r="A91" s="2">
        <v>85</v>
      </c>
      <c r="B91" s="19" t="s">
        <v>169</v>
      </c>
      <c r="C91" s="17" t="s">
        <v>53</v>
      </c>
      <c r="D91" s="29">
        <v>1903800</v>
      </c>
      <c r="E91" s="60"/>
    </row>
    <row r="92" spans="1:5" s="18" customFormat="1" ht="45">
      <c r="A92" s="2">
        <v>86</v>
      </c>
      <c r="B92" s="35" t="s">
        <v>170</v>
      </c>
      <c r="C92" s="17" t="s">
        <v>53</v>
      </c>
      <c r="D92" s="29">
        <v>19900</v>
      </c>
      <c r="E92" s="60"/>
    </row>
    <row r="93" spans="1:5" s="18" customFormat="1" ht="60">
      <c r="A93" s="2">
        <v>87</v>
      </c>
      <c r="B93" s="35" t="s">
        <v>43</v>
      </c>
      <c r="C93" s="17" t="s">
        <v>53</v>
      </c>
      <c r="D93" s="29">
        <v>3172800</v>
      </c>
      <c r="E93" s="60"/>
    </row>
    <row r="94" spans="1:5" s="18" customFormat="1" ht="45">
      <c r="A94" s="2">
        <v>88</v>
      </c>
      <c r="B94" s="19" t="s">
        <v>42</v>
      </c>
      <c r="C94" s="17" t="s">
        <v>53</v>
      </c>
      <c r="D94" s="29">
        <v>237462800</v>
      </c>
      <c r="E94" s="60"/>
    </row>
    <row r="95" spans="1:5" s="15" customFormat="1" ht="45">
      <c r="A95" s="2">
        <v>89</v>
      </c>
      <c r="B95" s="11" t="s">
        <v>78</v>
      </c>
      <c r="C95" s="12" t="s">
        <v>75</v>
      </c>
      <c r="D95" s="28">
        <f>D96</f>
        <v>433400</v>
      </c>
      <c r="E95" s="39"/>
    </row>
    <row r="96" spans="1:5" s="21" customFormat="1" ht="45">
      <c r="A96" s="2">
        <v>90</v>
      </c>
      <c r="B96" s="11" t="s">
        <v>77</v>
      </c>
      <c r="C96" s="12" t="s">
        <v>76</v>
      </c>
      <c r="D96" s="29">
        <v>433400</v>
      </c>
      <c r="E96" s="37"/>
    </row>
    <row r="97" spans="1:5" ht="15">
      <c r="A97" s="2">
        <v>91</v>
      </c>
      <c r="B97" s="11" t="s">
        <v>114</v>
      </c>
      <c r="C97" s="12" t="s">
        <v>57</v>
      </c>
      <c r="D97" s="26">
        <f t="shared" ref="D97" si="7">D98</f>
        <v>30234700</v>
      </c>
    </row>
    <row r="98" spans="1:5" ht="30">
      <c r="A98" s="2">
        <v>92</v>
      </c>
      <c r="B98" s="11" t="s">
        <v>58</v>
      </c>
      <c r="C98" s="12" t="s">
        <v>54</v>
      </c>
      <c r="D98" s="29">
        <v>30234700</v>
      </c>
    </row>
    <row r="99" spans="1:5" s="21" customFormat="1" ht="30">
      <c r="A99" s="2">
        <v>93</v>
      </c>
      <c r="B99" s="11" t="s">
        <v>136</v>
      </c>
      <c r="C99" s="12" t="s">
        <v>137</v>
      </c>
      <c r="D99" s="31">
        <f t="shared" ref="D99" si="8">D100</f>
        <v>354100</v>
      </c>
      <c r="E99" s="37"/>
    </row>
    <row r="100" spans="1:5" s="21" customFormat="1" ht="30">
      <c r="A100" s="2">
        <v>94</v>
      </c>
      <c r="B100" s="11" t="s">
        <v>138</v>
      </c>
      <c r="C100" s="12" t="s">
        <v>139</v>
      </c>
      <c r="D100" s="29">
        <v>354100</v>
      </c>
      <c r="E100" s="37"/>
    </row>
    <row r="101" spans="1:5" s="21" customFormat="1" ht="15">
      <c r="A101" s="2">
        <v>95</v>
      </c>
      <c r="B101" s="11" t="s">
        <v>115</v>
      </c>
      <c r="C101" s="12" t="s">
        <v>55</v>
      </c>
      <c r="D101" s="26">
        <f t="shared" ref="D101" si="9">D102</f>
        <v>1420692900</v>
      </c>
      <c r="E101" s="37"/>
    </row>
    <row r="102" spans="1:5" s="15" customFormat="1" ht="15">
      <c r="A102" s="2">
        <v>96</v>
      </c>
      <c r="B102" s="16" t="s">
        <v>116</v>
      </c>
      <c r="C102" s="17" t="s">
        <v>56</v>
      </c>
      <c r="D102" s="28">
        <f>D103+D104</f>
        <v>1420692900</v>
      </c>
      <c r="E102" s="39"/>
    </row>
    <row r="103" spans="1:5" s="15" customFormat="1" ht="75">
      <c r="A103" s="2">
        <v>97</v>
      </c>
      <c r="B103" s="19" t="s">
        <v>59</v>
      </c>
      <c r="C103" s="17" t="s">
        <v>56</v>
      </c>
      <c r="D103" s="29">
        <v>759698000</v>
      </c>
      <c r="E103" s="39"/>
    </row>
    <row r="104" spans="1:5" s="15" customFormat="1" ht="45">
      <c r="A104" s="2">
        <v>98</v>
      </c>
      <c r="B104" s="20" t="s">
        <v>130</v>
      </c>
      <c r="C104" s="17" t="s">
        <v>56</v>
      </c>
      <c r="D104" s="29">
        <v>660994900</v>
      </c>
      <c r="E104" s="39"/>
    </row>
    <row r="105" spans="1:5" s="21" customFormat="1" ht="15">
      <c r="A105" s="2">
        <v>99</v>
      </c>
      <c r="B105" s="11" t="s">
        <v>171</v>
      </c>
      <c r="C105" s="12" t="s">
        <v>172</v>
      </c>
      <c r="D105" s="29">
        <f>D106+D108</f>
        <v>87618600</v>
      </c>
      <c r="E105" s="37"/>
    </row>
    <row r="106" spans="1:5" s="21" customFormat="1" ht="45">
      <c r="A106" s="2">
        <v>100</v>
      </c>
      <c r="B106" s="11" t="s">
        <v>173</v>
      </c>
      <c r="C106" s="12" t="s">
        <v>174</v>
      </c>
      <c r="D106" s="28">
        <f>D107</f>
        <v>34501000</v>
      </c>
      <c r="E106" s="37"/>
    </row>
    <row r="107" spans="1:5" s="21" customFormat="1" ht="45">
      <c r="A107" s="2">
        <v>101</v>
      </c>
      <c r="B107" s="16" t="s">
        <v>175</v>
      </c>
      <c r="C107" s="12" t="s">
        <v>176</v>
      </c>
      <c r="D107" s="29">
        <v>34501000</v>
      </c>
      <c r="E107" s="37"/>
    </row>
    <row r="108" spans="1:5" s="21" customFormat="1" ht="15">
      <c r="A108" s="2">
        <v>102</v>
      </c>
      <c r="B108" s="11" t="s">
        <v>177</v>
      </c>
      <c r="C108" s="17" t="s">
        <v>178</v>
      </c>
      <c r="D108" s="30">
        <f t="shared" ref="D108" si="10">D109</f>
        <v>53117600</v>
      </c>
      <c r="E108" s="37"/>
    </row>
    <row r="109" spans="1:5" s="21" customFormat="1" ht="15">
      <c r="A109" s="2">
        <v>103</v>
      </c>
      <c r="B109" s="11" t="s">
        <v>179</v>
      </c>
      <c r="C109" s="17" t="s">
        <v>180</v>
      </c>
      <c r="D109" s="30">
        <f>SUM(D110:D115)</f>
        <v>53117600</v>
      </c>
      <c r="E109" s="37"/>
    </row>
    <row r="110" spans="1:5" s="21" customFormat="1" ht="45">
      <c r="A110" s="2">
        <v>104</v>
      </c>
      <c r="B110" s="11" t="s">
        <v>181</v>
      </c>
      <c r="C110" s="17" t="s">
        <v>180</v>
      </c>
      <c r="D110" s="29">
        <v>44959100</v>
      </c>
      <c r="E110" s="37"/>
    </row>
    <row r="111" spans="1:5" s="21" customFormat="1" ht="60">
      <c r="A111" s="2">
        <v>105</v>
      </c>
      <c r="B111" s="11" t="s">
        <v>182</v>
      </c>
      <c r="C111" s="17" t="s">
        <v>180</v>
      </c>
      <c r="D111" s="29">
        <v>2373400</v>
      </c>
      <c r="E111" s="37"/>
    </row>
    <row r="112" spans="1:5" s="21" customFormat="1" ht="45">
      <c r="A112" s="2">
        <v>106</v>
      </c>
      <c r="B112" s="11" t="s">
        <v>199</v>
      </c>
      <c r="C112" s="17" t="s">
        <v>180</v>
      </c>
      <c r="D112" s="29">
        <v>3000000</v>
      </c>
      <c r="E112" s="37"/>
    </row>
    <row r="113" spans="1:5" s="21" customFormat="1" ht="45">
      <c r="A113" s="2">
        <v>107</v>
      </c>
      <c r="B113" s="11" t="s">
        <v>200</v>
      </c>
      <c r="C113" s="17" t="s">
        <v>180</v>
      </c>
      <c r="D113" s="29">
        <v>300000</v>
      </c>
      <c r="E113" s="37"/>
    </row>
    <row r="114" spans="1:5" s="21" customFormat="1" ht="60">
      <c r="A114" s="2">
        <v>108</v>
      </c>
      <c r="B114" s="11" t="s">
        <v>202</v>
      </c>
      <c r="C114" s="17" t="s">
        <v>180</v>
      </c>
      <c r="D114" s="54">
        <v>360000</v>
      </c>
      <c r="E114" s="37"/>
    </row>
    <row r="115" spans="1:5" s="21" customFormat="1" ht="53.45" customHeight="1">
      <c r="A115" s="2">
        <v>109</v>
      </c>
      <c r="B115" s="11" t="s">
        <v>203</v>
      </c>
      <c r="C115" s="17" t="s">
        <v>180</v>
      </c>
      <c r="D115" s="54">
        <v>2125100</v>
      </c>
      <c r="E115" s="37"/>
    </row>
    <row r="116" spans="1:5" s="21" customFormat="1" ht="15">
      <c r="A116" s="2">
        <v>110</v>
      </c>
      <c r="B116" s="11" t="s">
        <v>140</v>
      </c>
      <c r="C116" s="14" t="s">
        <v>141</v>
      </c>
      <c r="D116" s="54">
        <f>31303086-25579500+3000000-4420500</f>
        <v>4303086</v>
      </c>
      <c r="E116" s="37"/>
    </row>
    <row r="117" spans="1:5" s="15" customFormat="1" ht="45">
      <c r="A117" s="2">
        <v>111</v>
      </c>
      <c r="B117" s="51" t="s">
        <v>195</v>
      </c>
      <c r="C117" s="17" t="s">
        <v>196</v>
      </c>
      <c r="D117" s="50">
        <f>16833133.28+9502533.01+21273950.53+556486.32</f>
        <v>48166103.140000001</v>
      </c>
      <c r="E117" s="39"/>
    </row>
    <row r="118" spans="1:5" s="15" customFormat="1" ht="30">
      <c r="A118" s="2">
        <v>112</v>
      </c>
      <c r="B118" s="51" t="s">
        <v>197</v>
      </c>
      <c r="C118" s="17" t="s">
        <v>198</v>
      </c>
      <c r="D118" s="52">
        <f>-133280686.68-16833133.28+7842286.41+123672174-609891.29</f>
        <v>-19209250.840000011</v>
      </c>
      <c r="E118" s="39"/>
    </row>
    <row r="119" spans="1:5">
      <c r="B119" s="32"/>
      <c r="C119" s="24"/>
    </row>
    <row r="120" spans="1:5">
      <c r="C120" s="24"/>
    </row>
    <row r="121" spans="1:5">
      <c r="C121" s="24"/>
    </row>
    <row r="122" spans="1:5">
      <c r="C122" s="24"/>
    </row>
    <row r="123" spans="1:5">
      <c r="C123" s="24"/>
    </row>
    <row r="124" spans="1:5">
      <c r="C124" s="24"/>
    </row>
    <row r="125" spans="1:5">
      <c r="C125" s="24"/>
    </row>
    <row r="126" spans="1:5">
      <c r="C126" s="24"/>
    </row>
    <row r="127" spans="1:5">
      <c r="C127" s="24"/>
    </row>
    <row r="128" spans="1:5">
      <c r="C128" s="24"/>
    </row>
    <row r="129" spans="3:3">
      <c r="C129" s="24"/>
    </row>
    <row r="130" spans="3:3">
      <c r="C130" s="24"/>
    </row>
    <row r="131" spans="3:3">
      <c r="C131" s="24"/>
    </row>
    <row r="132" spans="3:3">
      <c r="C132" s="24"/>
    </row>
    <row r="133" spans="3:3">
      <c r="C133" s="24"/>
    </row>
    <row r="134" spans="3:3">
      <c r="C134" s="24"/>
    </row>
    <row r="135" spans="3:3">
      <c r="C135" s="24"/>
    </row>
    <row r="136" spans="3:3">
      <c r="C136" s="24"/>
    </row>
    <row r="137" spans="3:3">
      <c r="C137" s="24"/>
    </row>
    <row r="138" spans="3:3">
      <c r="C138" s="24"/>
    </row>
    <row r="139" spans="3:3">
      <c r="C139" s="24"/>
    </row>
    <row r="140" spans="3:3">
      <c r="C140" s="24"/>
    </row>
    <row r="141" spans="3:3">
      <c r="C141" s="24"/>
    </row>
  </sheetData>
  <mergeCells count="1">
    <mergeCell ref="A4:D4"/>
  </mergeCells>
  <pageMargins left="1.2204724409448819" right="0.6692913385826772" top="0.74803149606299213" bottom="0.9055118110236221" header="0.59055118110236227" footer="0.6692913385826772"/>
  <pageSetup paperSize="9" scale="4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2022-05-26T09:13:19Z</cp:lastPrinted>
  <dcterms:created xsi:type="dcterms:W3CDTF">2018-10-18T10:31:29Z</dcterms:created>
  <dcterms:modified xsi:type="dcterms:W3CDTF">2022-05-27T04:16:34Z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